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2980" windowHeight="9528"/>
  </bookViews>
  <sheets>
    <sheet name="Доходи" sheetId="1" r:id="rId1"/>
  </sheets>
  <externalReferences>
    <externalReference r:id="rId2"/>
  </externalReferences>
  <definedNames>
    <definedName name="_1Excel_BuiltIn_Print_Titles_1_1">'[1]Дод 30'!$A$1:$A$65529,'[1]Дод 30'!$A$3:$IV$7</definedName>
    <definedName name="_2Excel_BuiltIn_Print_Titles_5_1">'[1]Дод 34'!$A$1:$A$65524,'[1]Дод 34'!$A$6:$IV$7</definedName>
    <definedName name="_xlnm.Database">#REF!</definedName>
    <definedName name="_xlnm.Print_Titles" localSheetId="0">Доходи!$7:$9</definedName>
    <definedName name="_xlnm.Print_Area" localSheetId="0">Доходи!$A$1:$I$37</definedName>
  </definedNames>
  <calcPr calcId="125725"/>
</workbook>
</file>

<file path=xl/calcChain.xml><?xml version="1.0" encoding="utf-8"?>
<calcChain xmlns="http://schemas.openxmlformats.org/spreadsheetml/2006/main">
  <c r="F17" i="1"/>
  <c r="I34"/>
  <c r="I31"/>
  <c r="I30"/>
  <c r="F34"/>
  <c r="F12"/>
  <c r="I29"/>
  <c r="I19"/>
  <c r="F19"/>
  <c r="G33"/>
  <c r="D33"/>
  <c r="C33"/>
  <c r="F33" s="1"/>
  <c r="F31"/>
  <c r="F29"/>
  <c r="F13"/>
  <c r="F15"/>
  <c r="F16"/>
  <c r="F18"/>
  <c r="F21"/>
  <c r="F22"/>
  <c r="F23"/>
  <c r="F24"/>
  <c r="F25"/>
  <c r="F11"/>
  <c r="E34"/>
  <c r="E35"/>
  <c r="E30"/>
  <c r="E31"/>
  <c r="E32"/>
  <c r="E29"/>
  <c r="E12"/>
  <c r="E13"/>
  <c r="E15"/>
  <c r="E16"/>
  <c r="E17"/>
  <c r="E18"/>
  <c r="E19"/>
  <c r="E20"/>
  <c r="E21"/>
  <c r="E22"/>
  <c r="E23"/>
  <c r="E24"/>
  <c r="E25"/>
  <c r="E11"/>
  <c r="H20"/>
  <c r="G14" l="1"/>
  <c r="G26" s="1"/>
  <c r="D14"/>
  <c r="D26" s="1"/>
  <c r="C14"/>
  <c r="H34"/>
  <c r="H32"/>
  <c r="I23"/>
  <c r="H23"/>
  <c r="H19"/>
  <c r="I12"/>
  <c r="H12"/>
  <c r="E33" l="1"/>
  <c r="C26"/>
  <c r="F26" s="1"/>
  <c r="F14"/>
  <c r="E14"/>
  <c r="I26"/>
  <c r="H14"/>
  <c r="I14"/>
  <c r="G28"/>
  <c r="G36" s="1"/>
  <c r="H13"/>
  <c r="C28"/>
  <c r="I13"/>
  <c r="H35"/>
  <c r="H15"/>
  <c r="H17"/>
  <c r="H18"/>
  <c r="H21"/>
  <c r="H24"/>
  <c r="D28"/>
  <c r="I16"/>
  <c r="I22"/>
  <c r="I25"/>
  <c r="H29"/>
  <c r="H11"/>
  <c r="I15"/>
  <c r="H16"/>
  <c r="I17"/>
  <c r="I18"/>
  <c r="I21"/>
  <c r="H22"/>
  <c r="I24"/>
  <c r="H25"/>
  <c r="H30"/>
  <c r="I11"/>
  <c r="E26" l="1"/>
  <c r="C36"/>
  <c r="C37" s="1"/>
  <c r="E28"/>
  <c r="F28"/>
  <c r="H26"/>
  <c r="G37"/>
  <c r="H31"/>
  <c r="D36"/>
  <c r="H28"/>
  <c r="H33"/>
  <c r="F36" l="1"/>
  <c r="E36"/>
  <c r="I36"/>
  <c r="I28"/>
  <c r="D37"/>
  <c r="H37" s="1"/>
  <c r="H36"/>
  <c r="E37" l="1"/>
  <c r="F37"/>
  <c r="I37"/>
</calcChain>
</file>

<file path=xl/sharedStrings.xml><?xml version="1.0" encoding="utf-8"?>
<sst xmlns="http://schemas.openxmlformats.org/spreadsheetml/2006/main" count="55" uniqueCount="51">
  <si>
    <r>
      <t>(</t>
    </r>
    <r>
      <rPr>
        <i/>
        <sz val="20"/>
        <rFont val="Times New Roman"/>
        <family val="1"/>
        <charset val="204"/>
      </rPr>
      <t>без урахування трансфертів)</t>
    </r>
  </si>
  <si>
    <t xml:space="preserve">Найменування </t>
  </si>
  <si>
    <t>Код бюджетної класифікації</t>
  </si>
  <si>
    <t>тис.грн.</t>
  </si>
  <si>
    <t>відсотків</t>
  </si>
  <si>
    <t>1</t>
  </si>
  <si>
    <t>2</t>
  </si>
  <si>
    <t>4</t>
  </si>
  <si>
    <t>5</t>
  </si>
  <si>
    <t>6</t>
  </si>
  <si>
    <t>7</t>
  </si>
  <si>
    <t>8</t>
  </si>
  <si>
    <t>9</t>
  </si>
  <si>
    <t>ЗАГАЛЬНИЙ ФОНД</t>
  </si>
  <si>
    <t>Податок та збір на доходи фізичних осіб</t>
  </si>
  <si>
    <t>Податок на прибуток підприємств та фінансових установ комунальної власності</t>
  </si>
  <si>
    <t>Податок на нерухоме майно, відмінне від земельної ділянки,сплачений власниками об'єктів житлової та нежитлової нерухомості</t>
  </si>
  <si>
    <t>Земельний податок та орендна плата за землю</t>
  </si>
  <si>
    <t>Транспортний податок</t>
  </si>
  <si>
    <t>Єдиний податок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</si>
  <si>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</si>
  <si>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Інші надходження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</si>
  <si>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</si>
  <si>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</si>
  <si>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Державне мито</t>
  </si>
  <si>
    <t>РАЗОМ ДОХОДІВ ЗАГАЛЬНОГО ФОНДУ</t>
  </si>
  <si>
    <t>СПЕЦІАЛЬНИЙ ФОНД</t>
  </si>
  <si>
    <t>СПЕЦІАЛЬНИЙ ФОНД ЗА ДЖЕРЕЛАМИ</t>
  </si>
  <si>
    <t>Екологічний податок</t>
  </si>
  <si>
    <t xml:space="preserve">Власні надходження бюджетних установ </t>
  </si>
  <si>
    <t>25000000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</si>
  <si>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</si>
  <si>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БЮДЖЕТ РОЗВИТКУ</t>
  </si>
  <si>
    <t>Кошти від відчуження майна, що належить Автономній Республіці Крим та майна, що перебуває в комунальній власності</t>
  </si>
  <si>
    <t>Кошти від продажу землі</t>
  </si>
  <si>
    <t>РАЗОМ ДОХОДІВ СПЕЦІАЛЬНОГО ФОНДУ</t>
  </si>
  <si>
    <t>ВСЬОГО ДОХОДІВ</t>
  </si>
  <si>
    <t>Акцизний податок</t>
  </si>
  <si>
    <t>18010100-18010400</t>
  </si>
  <si>
    <t>18010500-18010900</t>
  </si>
  <si>
    <t>18011000-18011100</t>
  </si>
  <si>
    <t>Податок на майно</t>
  </si>
  <si>
    <t>Плата за розміщення тимчасово вільних коштів місцевих бюджетів</t>
  </si>
  <si>
    <t>тис. грн</t>
  </si>
  <si>
    <t>3</t>
  </si>
  <si>
    <t>Аналіз виконання дохідної частини бюджету міста за  2023-2024 роки</t>
  </si>
  <si>
    <t xml:space="preserve">
уточнені планові показники 
на 2024 рік </t>
  </si>
  <si>
    <t>Фактичні надходження 
за  2024 рік</t>
  </si>
  <si>
    <t xml:space="preserve">Cпівставлення  фактичних надходжень за   2024 рік з уточненими плановими показниками </t>
  </si>
  <si>
    <t>Фактичні надходження 
за 2023 рік</t>
  </si>
  <si>
    <t>Cпівставлення фактичних надходжень за  2024 рік 
з фактичними надходженнями за   2023 рік</t>
  </si>
</sst>
</file>

<file path=xl/styles.xml><?xml version="1.0" encoding="utf-8"?>
<styleSheet xmlns="http://schemas.openxmlformats.org/spreadsheetml/2006/main">
  <numFmts count="7">
    <numFmt numFmtId="164" formatCode="#,##0.0_ ;[Red]\-#,##0.0\ "/>
    <numFmt numFmtId="165" formatCode="000000"/>
    <numFmt numFmtId="166" formatCode="#,##0.0"/>
    <numFmt numFmtId="167" formatCode="_-* #,##0_р_._-;\-* #,##0_р_._-;_-* &quot;-&quot;_р_._-;_-@_-"/>
    <numFmt numFmtId="168" formatCode="_-* #,##0.00\ _р_._-;\-* #,##0.00\ _р_._-;_-* &quot;-&quot;??\ _р_._-;_-@_-"/>
    <numFmt numFmtId="169" formatCode="0.0"/>
    <numFmt numFmtId="170" formatCode="#,##0.0_ ;\-#,##0.0\ "/>
  </numFmts>
  <fonts count="28">
    <font>
      <sz val="10"/>
      <name val="Arial Cyr"/>
      <charset val="204"/>
    </font>
    <font>
      <sz val="12"/>
      <name val="Times New Roman Cyr"/>
      <family val="1"/>
      <charset val="204"/>
    </font>
    <font>
      <b/>
      <sz val="16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22"/>
      <name val="Times New Roman"/>
      <family val="1"/>
      <charset val="204"/>
    </font>
    <font>
      <i/>
      <u/>
      <sz val="20"/>
      <name val="Times New Roman"/>
      <family val="1"/>
      <charset val="204"/>
    </font>
    <font>
      <i/>
      <sz val="20"/>
      <name val="Times New Roman"/>
      <family val="1"/>
      <charset val="204"/>
    </font>
    <font>
      <sz val="10"/>
      <name val="Helv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b/>
      <sz val="16"/>
      <name val="Bookman Old Style"/>
      <family val="1"/>
      <charset val="204"/>
    </font>
    <font>
      <sz val="12"/>
      <name val="Bookman Old Style"/>
      <family val="1"/>
      <charset val="204"/>
    </font>
    <font>
      <b/>
      <sz val="15"/>
      <name val="Times New Roman"/>
      <family val="1"/>
      <charset val="204"/>
    </font>
    <font>
      <b/>
      <sz val="17"/>
      <name val="Times New Roman"/>
      <family val="1"/>
      <charset val="204"/>
    </font>
    <font>
      <b/>
      <sz val="10"/>
      <name val="Bookman Old Style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Bookman Old Style"/>
      <family val="1"/>
      <charset val="204"/>
    </font>
    <font>
      <i/>
      <sz val="15"/>
      <name val="Times New Roman"/>
      <family val="1"/>
      <charset val="204"/>
    </font>
    <font>
      <i/>
      <sz val="17"/>
      <name val="Times New Roman"/>
      <family val="1"/>
      <charset val="204"/>
    </font>
    <font>
      <sz val="15"/>
      <name val="Bookman Old Style"/>
      <family val="1"/>
      <charset val="204"/>
    </font>
    <font>
      <sz val="13"/>
      <name val="Bookman Old Style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name val="UkrainianPragmatica"/>
      <charset val="204"/>
    </font>
    <font>
      <b/>
      <sz val="18"/>
      <name val="Times New Roman"/>
      <family val="1"/>
      <charset val="204"/>
    </font>
    <font>
      <sz val="17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5B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6" fillId="0" borderId="0"/>
    <xf numFmtId="0" fontId="24" fillId="0" borderId="0"/>
    <xf numFmtId="167" fontId="16" fillId="0" borderId="0" applyFont="0" applyFill="0" applyBorder="0" applyAlignment="0" applyProtection="0"/>
    <xf numFmtId="168" fontId="25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1" applyFont="1" applyFill="1" applyProtection="1"/>
    <xf numFmtId="0" fontId="2" fillId="0" borderId="0" xfId="1" applyFont="1" applyFill="1" applyProtection="1"/>
    <xf numFmtId="0" fontId="2" fillId="0" borderId="0" xfId="1" applyFont="1" applyFill="1" applyAlignment="1" applyProtection="1">
      <alignment horizontal="center" vertical="center" wrapText="1"/>
    </xf>
    <xf numFmtId="164" fontId="8" fillId="0" borderId="0" xfId="2" applyNumberFormat="1" applyFont="1" applyFill="1" applyBorder="1" applyAlignment="1" applyProtection="1">
      <alignment horizontal="right" vertical="top" wrapText="1"/>
    </xf>
    <xf numFmtId="164" fontId="2" fillId="0" borderId="0" xfId="1" applyNumberFormat="1" applyFont="1" applyFill="1" applyAlignment="1" applyProtection="1">
      <alignment horizontal="center" vertical="center" wrapText="1"/>
    </xf>
    <xf numFmtId="0" fontId="8" fillId="0" borderId="0" xfId="1" applyFont="1" applyFill="1" applyAlignment="1" applyProtection="1">
      <alignment horizontal="right" vertical="center" wrapText="1"/>
    </xf>
    <xf numFmtId="0" fontId="10" fillId="0" borderId="0" xfId="1" applyFont="1" applyFill="1" applyProtection="1"/>
    <xf numFmtId="0" fontId="9" fillId="0" borderId="1" xfId="1" applyFont="1" applyFill="1" applyBorder="1" applyAlignment="1" applyProtection="1">
      <alignment horizontal="center" vertical="center"/>
    </xf>
    <xf numFmtId="0" fontId="11" fillId="0" borderId="0" xfId="1" applyFont="1" applyFill="1" applyProtection="1"/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11" fillId="2" borderId="0" xfId="1" applyFont="1" applyFill="1" applyProtection="1"/>
    <xf numFmtId="0" fontId="12" fillId="0" borderId="1" xfId="1" applyFont="1" applyFill="1" applyBorder="1" applyAlignment="1" applyProtection="1">
      <alignment vertical="top" wrapText="1"/>
    </xf>
    <xf numFmtId="0" fontId="12" fillId="0" borderId="1" xfId="1" applyFont="1" applyFill="1" applyBorder="1" applyAlignment="1" applyProtection="1">
      <alignment horizontal="center" vertical="top"/>
    </xf>
    <xf numFmtId="164" fontId="13" fillId="0" borderId="1" xfId="2" applyNumberFormat="1" applyFont="1" applyFill="1" applyBorder="1" applyAlignment="1" applyProtection="1">
      <alignment horizontal="right" vertical="top"/>
    </xf>
    <xf numFmtId="0" fontId="14" fillId="0" borderId="0" xfId="2" applyFont="1" applyFill="1" applyProtection="1"/>
    <xf numFmtId="1" fontId="15" fillId="0" borderId="4" xfId="0" applyNumberFormat="1" applyFont="1" applyFill="1" applyBorder="1" applyAlignment="1">
      <alignment horizontal="center" vertical="top" wrapText="1"/>
    </xf>
    <xf numFmtId="49" fontId="12" fillId="3" borderId="1" xfId="2" applyNumberFormat="1" applyFont="1" applyFill="1" applyBorder="1" applyAlignment="1" applyProtection="1">
      <alignment horizontal="left" vertical="top" wrapText="1"/>
    </xf>
    <xf numFmtId="1" fontId="12" fillId="3" borderId="1" xfId="2" applyNumberFormat="1" applyFont="1" applyFill="1" applyBorder="1" applyAlignment="1" applyProtection="1">
      <alignment horizontal="center" vertical="top"/>
    </xf>
    <xf numFmtId="164" fontId="13" fillId="3" borderId="1" xfId="2" applyNumberFormat="1" applyFont="1" applyFill="1" applyBorder="1" applyAlignment="1" applyProtection="1">
      <alignment horizontal="right" vertical="top"/>
    </xf>
    <xf numFmtId="0" fontId="18" fillId="3" borderId="0" xfId="2" applyFont="1" applyFill="1" applyProtection="1"/>
    <xf numFmtId="49" fontId="12" fillId="3" borderId="1" xfId="1" applyNumberFormat="1" applyFont="1" applyFill="1" applyBorder="1" applyAlignment="1" applyProtection="1">
      <alignment horizontal="left" vertical="top" wrapText="1"/>
    </xf>
    <xf numFmtId="49" fontId="12" fillId="3" borderId="1" xfId="1" applyNumberFormat="1" applyFont="1" applyFill="1" applyBorder="1" applyAlignment="1" applyProtection="1">
      <alignment horizontal="center" vertical="top" wrapText="1"/>
    </xf>
    <xf numFmtId="164" fontId="13" fillId="3" borderId="1" xfId="1" applyNumberFormat="1" applyFont="1" applyFill="1" applyBorder="1" applyAlignment="1" applyProtection="1">
      <alignment horizontal="right" vertical="top" wrapText="1"/>
    </xf>
    <xf numFmtId="164" fontId="13" fillId="0" borderId="1" xfId="1" applyNumberFormat="1" applyFont="1" applyFill="1" applyBorder="1" applyAlignment="1" applyProtection="1">
      <alignment horizontal="right" vertical="top" wrapText="1"/>
    </xf>
    <xf numFmtId="49" fontId="12" fillId="0" borderId="1" xfId="2" applyNumberFormat="1" applyFont="1" applyFill="1" applyBorder="1" applyAlignment="1" applyProtection="1">
      <alignment horizontal="left" vertical="top" wrapText="1"/>
    </xf>
    <xf numFmtId="0" fontId="19" fillId="0" borderId="1" xfId="1" applyFont="1" applyFill="1" applyBorder="1" applyAlignment="1" applyProtection="1">
      <alignment vertical="top" wrapText="1"/>
    </xf>
    <xf numFmtId="164" fontId="20" fillId="0" borderId="1" xfId="2" applyNumberFormat="1" applyFont="1" applyFill="1" applyBorder="1" applyAlignment="1" applyProtection="1">
      <alignment horizontal="right" vertical="top"/>
    </xf>
    <xf numFmtId="165" fontId="12" fillId="3" borderId="1" xfId="2" applyNumberFormat="1" applyFont="1" applyFill="1" applyBorder="1" applyAlignment="1" applyProtection="1">
      <alignment horizontal="center" vertical="top"/>
    </xf>
    <xf numFmtId="0" fontId="21" fillId="3" borderId="1" xfId="1" applyFont="1" applyFill="1" applyBorder="1" applyAlignment="1" applyProtection="1">
      <alignment vertical="top"/>
    </xf>
    <xf numFmtId="49" fontId="12" fillId="0" borderId="0" xfId="2" applyNumberFormat="1" applyFont="1" applyFill="1" applyBorder="1" applyAlignment="1" applyProtection="1">
      <alignment horizontal="left" vertical="top" wrapText="1"/>
    </xf>
    <xf numFmtId="0" fontId="21" fillId="0" borderId="0" xfId="1" applyFont="1" applyFill="1" applyBorder="1" applyAlignment="1" applyProtection="1">
      <alignment vertical="top"/>
    </xf>
    <xf numFmtId="164" fontId="13" fillId="0" borderId="0" xfId="2" applyNumberFormat="1" applyFont="1" applyFill="1" applyBorder="1" applyAlignment="1" applyProtection="1">
      <alignment horizontal="right" vertical="top"/>
    </xf>
    <xf numFmtId="0" fontId="22" fillId="0" borderId="0" xfId="1" applyFont="1" applyFill="1" applyProtection="1"/>
    <xf numFmtId="166" fontId="22" fillId="0" borderId="0" xfId="1" applyNumberFormat="1" applyFont="1" applyFill="1" applyProtection="1"/>
    <xf numFmtId="0" fontId="23" fillId="0" borderId="0" xfId="0" applyFont="1" applyFill="1" applyBorder="1" applyAlignment="1">
      <alignment horizontal="center"/>
    </xf>
    <xf numFmtId="0" fontId="2" fillId="0" borderId="0" xfId="3" applyFont="1" applyAlignment="1">
      <alignment horizontal="center" vertical="center" wrapText="1"/>
    </xf>
    <xf numFmtId="0" fontId="22" fillId="0" borderId="0" xfId="0" applyFont="1"/>
    <xf numFmtId="0" fontId="13" fillId="0" borderId="1" xfId="1" applyFont="1" applyFill="1" applyBorder="1" applyAlignment="1" applyProtection="1">
      <alignment horizontal="center" vertical="top"/>
    </xf>
    <xf numFmtId="169" fontId="13" fillId="0" borderId="1" xfId="2" applyNumberFormat="1" applyFont="1" applyFill="1" applyBorder="1" applyAlignment="1" applyProtection="1">
      <alignment horizontal="right" vertical="top"/>
    </xf>
    <xf numFmtId="169" fontId="13" fillId="0" borderId="1" xfId="1" applyNumberFormat="1" applyFont="1" applyFill="1" applyBorder="1" applyAlignment="1" applyProtection="1">
      <alignment horizontal="right" vertical="top"/>
    </xf>
    <xf numFmtId="166" fontId="13" fillId="0" borderId="1" xfId="2" applyNumberFormat="1" applyFont="1" applyFill="1" applyBorder="1" applyAlignment="1" applyProtection="1">
      <alignment horizontal="right" vertical="top"/>
    </xf>
    <xf numFmtId="166" fontId="26" fillId="0" borderId="1" xfId="2" applyNumberFormat="1" applyFont="1" applyFill="1" applyBorder="1" applyAlignment="1" applyProtection="1">
      <alignment horizontal="right" vertical="top"/>
    </xf>
    <xf numFmtId="170" fontId="13" fillId="0" borderId="1" xfId="2" applyNumberFormat="1" applyFont="1" applyFill="1" applyBorder="1" applyAlignment="1" applyProtection="1">
      <alignment horizontal="right" vertical="top"/>
    </xf>
    <xf numFmtId="0" fontId="19" fillId="0" borderId="1" xfId="1" applyFont="1" applyFill="1" applyBorder="1" applyAlignment="1" applyProtection="1">
      <alignment horizontal="center" vertical="top" wrapText="1"/>
    </xf>
    <xf numFmtId="169" fontId="20" fillId="0" borderId="1" xfId="2" applyNumberFormat="1" applyFont="1" applyFill="1" applyBorder="1" applyAlignment="1" applyProtection="1">
      <alignment horizontal="right" vertical="top"/>
    </xf>
    <xf numFmtId="166" fontId="20" fillId="0" borderId="1" xfId="2" applyNumberFormat="1" applyFont="1" applyFill="1" applyBorder="1" applyAlignment="1" applyProtection="1">
      <alignment horizontal="right" vertical="top"/>
    </xf>
    <xf numFmtId="170" fontId="13" fillId="3" borderId="1" xfId="2" applyNumberFormat="1" applyFont="1" applyFill="1" applyBorder="1" applyAlignment="1" applyProtection="1">
      <alignment horizontal="right" vertical="top"/>
    </xf>
    <xf numFmtId="170" fontId="13" fillId="0" borderId="1" xfId="1" applyNumberFormat="1" applyFont="1" applyFill="1" applyBorder="1" applyAlignment="1" applyProtection="1">
      <alignment horizontal="right" vertical="top" wrapText="1"/>
    </xf>
    <xf numFmtId="170" fontId="13" fillId="3" borderId="1" xfId="1" applyNumberFormat="1" applyFont="1" applyFill="1" applyBorder="1" applyAlignment="1" applyProtection="1">
      <alignment horizontal="right" vertical="top" wrapText="1"/>
    </xf>
    <xf numFmtId="164" fontId="13" fillId="4" borderId="1" xfId="2" applyNumberFormat="1" applyFont="1" applyFill="1" applyBorder="1" applyAlignment="1" applyProtection="1">
      <alignment horizontal="right" vertical="top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170" fontId="27" fillId="0" borderId="1" xfId="2" applyNumberFormat="1" applyFont="1" applyFill="1" applyBorder="1" applyAlignment="1" applyProtection="1">
      <alignment horizontal="right" vertical="top"/>
    </xf>
    <xf numFmtId="164" fontId="27" fillId="0" borderId="1" xfId="2" applyNumberFormat="1" applyFont="1" applyFill="1" applyBorder="1" applyAlignment="1" applyProtection="1">
      <alignment horizontal="right" vertical="top"/>
    </xf>
    <xf numFmtId="49" fontId="12" fillId="2" borderId="2" xfId="1" applyNumberFormat="1" applyFont="1" applyFill="1" applyBorder="1" applyAlignment="1" applyProtection="1">
      <alignment horizontal="center" vertical="center" wrapText="1"/>
    </xf>
    <xf numFmtId="49" fontId="12" fillId="2" borderId="3" xfId="1" applyNumberFormat="1" applyFont="1" applyFill="1" applyBorder="1" applyAlignment="1" applyProtection="1">
      <alignment horizontal="center" vertical="center" wrapText="1"/>
    </xf>
    <xf numFmtId="49" fontId="12" fillId="2" borderId="2" xfId="1" applyNumberFormat="1" applyFont="1" applyFill="1" applyBorder="1" applyAlignment="1" applyProtection="1">
      <alignment horizontal="center" vertical="top" wrapText="1"/>
    </xf>
    <xf numFmtId="49" fontId="12" fillId="2" borderId="3" xfId="1" applyNumberFormat="1" applyFont="1" applyFill="1" applyBorder="1" applyAlignment="1" applyProtection="1">
      <alignment horizontal="center" vertical="top" wrapText="1"/>
    </xf>
    <xf numFmtId="49" fontId="17" fillId="0" borderId="0" xfId="2" applyNumberFormat="1" applyFont="1" applyFill="1" applyBorder="1" applyAlignment="1" applyProtection="1">
      <alignment horizontal="left" vertical="top" wrapText="1"/>
    </xf>
    <xf numFmtId="0" fontId="3" fillId="0" borderId="0" xfId="1" applyFont="1" applyFill="1" applyAlignment="1" applyProtection="1">
      <alignment horizontal="center" vertical="center" wrapText="1"/>
    </xf>
    <xf numFmtId="0" fontId="5" fillId="0" borderId="0" xfId="1" applyFont="1" applyFill="1" applyAlignment="1" applyProtection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49" fontId="9" fillId="0" borderId="1" xfId="2" applyNumberFormat="1" applyFont="1" applyFill="1" applyBorder="1" applyAlignment="1" applyProtection="1">
      <alignment horizontal="center" vertical="center" wrapText="1"/>
    </xf>
    <xf numFmtId="0" fontId="9" fillId="0" borderId="1" xfId="2" applyFont="1" applyFill="1" applyBorder="1" applyAlignment="1" applyProtection="1">
      <alignment horizontal="center" vertical="top" wrapText="1"/>
    </xf>
    <xf numFmtId="0" fontId="9" fillId="0" borderId="1" xfId="1" applyFont="1" applyFill="1" applyBorder="1" applyAlignment="1" applyProtection="1">
      <alignment horizontal="center" vertical="top" wrapText="1"/>
    </xf>
    <xf numFmtId="49" fontId="9" fillId="0" borderId="1" xfId="1" applyNumberFormat="1" applyFont="1" applyFill="1" applyBorder="1" applyAlignment="1" applyProtection="1">
      <alignment horizontal="center" vertical="top" wrapText="1"/>
    </xf>
  </cellXfs>
  <cellStyles count="7">
    <cellStyle name="Normal_Доходи" xfId="4"/>
    <cellStyle name="Обычный" xfId="0" builtinId="0"/>
    <cellStyle name="Обычный_ZV1PIV98" xfId="1"/>
    <cellStyle name="Обычный_Розпис не правленый" xfId="3"/>
    <cellStyle name="Стиль 1" xfId="2"/>
    <cellStyle name="Тысячи [0]_Розподіл (2)" xfId="5"/>
    <cellStyle name="Тысячи_бюджет 1998 по клас." xfId="6"/>
  </cellStyles>
  <dxfs count="0"/>
  <tableStyles count="0" defaultTableStyle="TableStyleMedium9" defaultPivotStyle="PivotStyleLight16"/>
  <colors>
    <mruColors>
      <color rgb="FFF8F5B8"/>
      <color rgb="FFFFCC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LNOPER\Budg2005\&#1048;&#1085;&#1092;&#1086;&#1088;&#1084;&#1072;&#1094;&#1080;&#1103;%20&#1082;%20&#1075;&#1086;&#1076;&#1086;&#1074;&#1086;&#1084;&#1091;%20&#1086;&#1090;&#1095;&#1077;&#1090;&#1091;%202005\&#1075;.&#1057;&#1091;&#1076;&#1072;&#1082;\dod30-3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од 30"/>
      <sheetName val="Дод 31"/>
      <sheetName val="Дод 32"/>
      <sheetName val="Дод 33"/>
      <sheetName val="Дод 34"/>
      <sheetName val="Дод 35"/>
      <sheetName val="Дод 36"/>
      <sheetName val="Дод 37"/>
    </sheetNames>
    <sheetDataSet>
      <sheetData sheetId="0" refreshError="1">
        <row r="3">
          <cell r="A3" t="str">
            <v>Дані про причини невиконання у 2005 році річних розрахункових показників МФУ по доходах місцевих бюджетів  
та зменшення основних надходжень у 2005 році порівняно з 2004 роком по м.Судак</v>
          </cell>
        </row>
        <row r="6">
          <cell r="A6" t="str">
            <v>Адміністративно-територіальні одиниці</v>
          </cell>
          <cell r="B6" t="str">
            <v>Причини невиконання у 2005 році річних розрахункових показників МФУ по</v>
          </cell>
          <cell r="E6" t="str">
            <v>Причини зменшення/збільшення більше ніж в 1,5 рази фактичних надходжень у 2005 році порівняно з 2004 роком:</v>
          </cell>
        </row>
        <row r="7">
          <cell r="B7" t="str">
            <v>доходах загального фонду (без урахування обсягів міжбюджетних трансмфертів)</v>
          </cell>
          <cell r="C7" t="str">
            <v>в тому числі по доходах, що враховуються при визначенні міжбюджетних трансфертів</v>
          </cell>
          <cell r="D7" t="str">
            <v>доходах спеціального фонду (без урахування обсягів міжбюджетних трансмфертів)</v>
          </cell>
          <cell r="E7" t="str">
            <v>податку з доходів фізичних осіб</v>
          </cell>
          <cell r="F7" t="str">
            <v>плати за землю</v>
          </cell>
          <cell r="G7" t="str">
            <v>єдиного податку на підприєм-
ницьку діяльність</v>
          </cell>
          <cell r="H7" t="str">
            <v>місцевих податків і зборів (в розрізі податків і зборів)</v>
          </cell>
          <cell r="I7" t="str">
            <v>плати за торговий патент на деякі види підприєм-
ницької діяльності</v>
          </cell>
          <cell r="J7" t="str">
            <v>власних надходжень бюджетних установ (в розрізі надходжень)</v>
          </cell>
          <cell r="K7" t="str">
            <v>надходжень від відчуження майна, яке належить АРК та майна, що знаходиться у комунальній власності</v>
          </cell>
          <cell r="L7" t="str">
            <v>податку з власників наземних транспортних засобів та інших самохідних машин та механізмів</v>
          </cell>
          <cell r="M7" t="str">
            <v>надходжень від продажу землі</v>
          </cell>
          <cell r="N7" t="str">
            <v>інших податків та платежів, зміна надходжень яких суттєво вплинула на невиконання у 2005 році розрахункових показників МФУ (в розрізі надходжень)</v>
          </cell>
        </row>
        <row r="8">
          <cell r="A8">
            <v>1</v>
          </cell>
        </row>
        <row r="9">
          <cell r="A9" t="str">
            <v>м.Судак</v>
          </cell>
        </row>
        <row r="12">
          <cell r="A12" t="str">
            <v xml:space="preserve">Начальник головного фінансового управління                            </v>
          </cell>
        </row>
        <row r="14">
          <cell r="A14" t="str">
            <v>Кобзева 2 26 46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A3" t="str">
            <v>Дані про суми наданих органами місцевого самоврядування м.Судак пільг зі сплати податків та зборів у 2005 році</v>
          </cell>
        </row>
        <row r="6">
          <cell r="A6" t="str">
            <v>Адміністративно-територіальні одиниці</v>
          </cell>
          <cell r="B6" t="str">
            <v>Всього надано пільг</v>
          </cell>
          <cell r="D6" t="str">
            <v>в тому числі по сплаті:</v>
          </cell>
        </row>
        <row r="7">
          <cell r="D7" t="str">
            <v>податоку з доходів фізичних осіб</v>
          </cell>
          <cell r="H7" t="str">
            <v>податку на прибуток підприємств і організацій, що належать до комунальної власності</v>
          </cell>
          <cell r="L7" t="str">
            <v>податоку з власників траснпортних засобів та інших самохідних машин і механізмів</v>
          </cell>
          <cell r="O7" t="str">
            <v>питома вага</v>
          </cell>
          <cell r="P7" t="str">
            <v>збору за спеціальне використання водних ресурсів місцевого значення</v>
          </cell>
          <cell r="T7" t="str">
            <v>плати за землю</v>
          </cell>
          <cell r="W7" t="str">
            <v>питома вага</v>
          </cell>
          <cell r="X7" t="str">
            <v>орендної плати за землю з фізичних осіб</v>
          </cell>
          <cell r="AA7" t="str">
            <v>питома вага</v>
          </cell>
          <cell r="AB7" t="str">
            <v>орендної плата за землю з юридичних осіб</v>
          </cell>
          <cell r="AE7" t="str">
            <v>питома вага</v>
          </cell>
          <cell r="AF7" t="str">
            <v>плати за державну реєстрацію суб"єктів підприємницької діяльності</v>
          </cell>
          <cell r="AI7" t="str">
            <v>питома вага</v>
          </cell>
          <cell r="AJ7" t="str">
            <v>місцевих податків і зборів</v>
          </cell>
          <cell r="AO7" t="str">
            <v>інших податків і зборів</v>
          </cell>
          <cell r="AQ7" t="str">
            <v>питома вага</v>
          </cell>
        </row>
        <row r="9">
          <cell r="A9">
            <v>1</v>
          </cell>
        </row>
        <row r="10">
          <cell r="A10" t="str">
            <v>___________ область</v>
          </cell>
        </row>
        <row r="11">
          <cell r="A11" t="str">
            <v>м.Судак</v>
          </cell>
        </row>
        <row r="14">
          <cell r="A14" t="str">
            <v xml:space="preserve">Начальник ГФУ                           </v>
          </cell>
        </row>
        <row r="17">
          <cell r="A17" t="str">
            <v>Кобзева 2 26 46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4:I42"/>
  <sheetViews>
    <sheetView tabSelected="1" view="pageBreakPreview" zoomScale="75" zoomScaleNormal="100" workbookViewId="0">
      <pane xSplit="2" ySplit="10" topLeftCell="C11" activePane="bottomRight" state="frozen"/>
      <selection pane="topRight" activeCell="C1" sqref="C1"/>
      <selection pane="bottomLeft" activeCell="A9" sqref="A9"/>
      <selection pane="bottomRight" activeCell="G37" sqref="G37"/>
    </sheetView>
  </sheetViews>
  <sheetFormatPr defaultColWidth="9.109375" defaultRowHeight="15.6"/>
  <cols>
    <col min="1" max="1" width="120.5546875" style="9" customWidth="1"/>
    <col min="2" max="2" width="16" style="9" customWidth="1"/>
    <col min="3" max="3" width="18.77734375" style="9" customWidth="1"/>
    <col min="4" max="4" width="20" style="9" customWidth="1"/>
    <col min="5" max="5" width="16.109375" style="9" customWidth="1"/>
    <col min="6" max="6" width="14.21875" style="9" customWidth="1"/>
    <col min="7" max="7" width="20.77734375" style="9" customWidth="1"/>
    <col min="8" max="8" width="16.21875" style="9" customWidth="1"/>
    <col min="9" max="9" width="14.21875" style="9" customWidth="1"/>
    <col min="10" max="16384" width="9.109375" style="9"/>
  </cols>
  <sheetData>
    <row r="4" spans="1:9" s="1" customFormat="1" ht="27.6">
      <c r="A4" s="59" t="s">
        <v>45</v>
      </c>
      <c r="B4" s="59"/>
      <c r="C4" s="59"/>
      <c r="D4" s="59"/>
      <c r="E4" s="59"/>
      <c r="F4" s="59"/>
      <c r="G4" s="59"/>
      <c r="H4" s="59"/>
      <c r="I4" s="59"/>
    </row>
    <row r="5" spans="1:9" s="1" customFormat="1" ht="27.6">
      <c r="A5" s="60" t="s">
        <v>0</v>
      </c>
      <c r="B5" s="60"/>
      <c r="C5" s="60"/>
      <c r="D5" s="60"/>
      <c r="E5" s="60"/>
      <c r="F5" s="60"/>
      <c r="G5" s="60"/>
      <c r="H5" s="60"/>
      <c r="I5" s="60"/>
    </row>
    <row r="6" spans="1:9" s="2" customFormat="1" ht="21">
      <c r="B6" s="3"/>
      <c r="C6" s="3"/>
      <c r="D6" s="4"/>
      <c r="E6" s="5"/>
      <c r="F6" s="3"/>
      <c r="G6" s="3"/>
      <c r="H6" s="5"/>
      <c r="I6" s="6" t="s">
        <v>43</v>
      </c>
    </row>
    <row r="7" spans="1:9" s="7" customFormat="1" ht="137.4" customHeight="1">
      <c r="A7" s="61" t="s">
        <v>1</v>
      </c>
      <c r="B7" s="62" t="s">
        <v>2</v>
      </c>
      <c r="C7" s="65" t="s">
        <v>46</v>
      </c>
      <c r="D7" s="63" t="s">
        <v>47</v>
      </c>
      <c r="E7" s="64" t="s">
        <v>48</v>
      </c>
      <c r="F7" s="64"/>
      <c r="G7" s="63" t="s">
        <v>49</v>
      </c>
      <c r="H7" s="64" t="s">
        <v>50</v>
      </c>
      <c r="I7" s="64"/>
    </row>
    <row r="8" spans="1:9" ht="23.25" customHeight="1">
      <c r="A8" s="61"/>
      <c r="B8" s="62"/>
      <c r="C8" s="65"/>
      <c r="D8" s="63"/>
      <c r="E8" s="8" t="s">
        <v>3</v>
      </c>
      <c r="F8" s="8" t="s">
        <v>4</v>
      </c>
      <c r="G8" s="63"/>
      <c r="H8" s="8" t="s">
        <v>3</v>
      </c>
      <c r="I8" s="8" t="s">
        <v>4</v>
      </c>
    </row>
    <row r="9" spans="1:9" ht="19.2">
      <c r="A9" s="10" t="s">
        <v>5</v>
      </c>
      <c r="B9" s="10" t="s">
        <v>6</v>
      </c>
      <c r="C9" s="51" t="s">
        <v>44</v>
      </c>
      <c r="D9" s="10" t="s">
        <v>7</v>
      </c>
      <c r="E9" s="10" t="s">
        <v>8</v>
      </c>
      <c r="F9" s="10" t="s">
        <v>9</v>
      </c>
      <c r="G9" s="10" t="s">
        <v>10</v>
      </c>
      <c r="H9" s="10" t="s">
        <v>11</v>
      </c>
      <c r="I9" s="10" t="s">
        <v>12</v>
      </c>
    </row>
    <row r="10" spans="1:9" s="11" customFormat="1" ht="18.600000000000001">
      <c r="A10" s="54" t="s">
        <v>13</v>
      </c>
      <c r="B10" s="55"/>
      <c r="C10" s="55"/>
      <c r="D10" s="55"/>
      <c r="E10" s="55"/>
      <c r="F10" s="55"/>
      <c r="G10" s="55"/>
      <c r="H10" s="55"/>
      <c r="I10" s="55"/>
    </row>
    <row r="11" spans="1:9" s="15" customFormat="1" ht="25.2" customHeight="1">
      <c r="A11" s="12" t="s">
        <v>14</v>
      </c>
      <c r="B11" s="13">
        <v>11010000</v>
      </c>
      <c r="C11" s="14">
        <v>522730</v>
      </c>
      <c r="D11" s="14">
        <v>541477.15099999995</v>
      </c>
      <c r="E11" s="43">
        <f>D11-C11</f>
        <v>18747.150999999954</v>
      </c>
      <c r="F11" s="14">
        <f>D11*100/C11</f>
        <v>103.58639278403764</v>
      </c>
      <c r="G11" s="14">
        <v>567739.34950000001</v>
      </c>
      <c r="H11" s="41">
        <f>D11-G11</f>
        <v>-26262.198500000057</v>
      </c>
      <c r="I11" s="14">
        <f t="shared" ref="I11:I14" si="0">D11/G11*100</f>
        <v>95.374250785483014</v>
      </c>
    </row>
    <row r="12" spans="1:9" s="15" customFormat="1" ht="27" customHeight="1">
      <c r="A12" s="12" t="s">
        <v>15</v>
      </c>
      <c r="B12" s="13">
        <v>11020200</v>
      </c>
      <c r="C12" s="40">
        <v>11242.7</v>
      </c>
      <c r="D12" s="14">
        <v>16041.789000000001</v>
      </c>
      <c r="E12" s="43">
        <f t="shared" ref="E12:E25" si="1">D12-C12</f>
        <v>4799.0889999999999</v>
      </c>
      <c r="F12" s="14">
        <f>D12*100/C12</f>
        <v>142.68626753359959</v>
      </c>
      <c r="G12" s="14">
        <v>4243.4729699999998</v>
      </c>
      <c r="H12" s="42">
        <f t="shared" ref="H12:H24" si="2">D12-G12</f>
        <v>11798.316030000002</v>
      </c>
      <c r="I12" s="14">
        <f t="shared" si="0"/>
        <v>378.03443343248159</v>
      </c>
    </row>
    <row r="13" spans="1:9" s="15" customFormat="1" ht="21">
      <c r="A13" s="12" t="s">
        <v>37</v>
      </c>
      <c r="B13" s="13">
        <v>14000000</v>
      </c>
      <c r="C13" s="40">
        <v>44200</v>
      </c>
      <c r="D13" s="40">
        <v>47659.608</v>
      </c>
      <c r="E13" s="43">
        <f t="shared" si="1"/>
        <v>3459.6080000000002</v>
      </c>
      <c r="F13" s="14">
        <f t="shared" ref="F13:F25" si="3">D13*100/C13</f>
        <v>107.82716742081448</v>
      </c>
      <c r="G13" s="40">
        <v>40733.417410000002</v>
      </c>
      <c r="H13" s="41">
        <f t="shared" si="2"/>
        <v>6926.1905899999983</v>
      </c>
      <c r="I13" s="14">
        <f t="shared" si="0"/>
        <v>117.00370612238302</v>
      </c>
    </row>
    <row r="14" spans="1:9" s="15" customFormat="1" ht="21">
      <c r="A14" s="12" t="s">
        <v>41</v>
      </c>
      <c r="B14" s="13">
        <v>18010000</v>
      </c>
      <c r="C14" s="40">
        <f>C15+C16+C17</f>
        <v>52030.5</v>
      </c>
      <c r="D14" s="40">
        <f t="shared" ref="D14" si="4">D15+D16+D17</f>
        <v>52020.020830000001</v>
      </c>
      <c r="E14" s="43">
        <f t="shared" si="1"/>
        <v>-10.479169999998703</v>
      </c>
      <c r="F14" s="14">
        <f t="shared" si="3"/>
        <v>99.979859563140863</v>
      </c>
      <c r="G14" s="40">
        <f>G15+G16+G17</f>
        <v>62480.082550000006</v>
      </c>
      <c r="H14" s="41">
        <f t="shared" si="2"/>
        <v>-10460.061720000005</v>
      </c>
      <c r="I14" s="14">
        <f t="shared" si="0"/>
        <v>83.258566101238287</v>
      </c>
    </row>
    <row r="15" spans="1:9" s="15" customFormat="1" ht="43.8" customHeight="1">
      <c r="A15" s="26" t="s">
        <v>16</v>
      </c>
      <c r="B15" s="44" t="s">
        <v>38</v>
      </c>
      <c r="C15" s="45">
        <v>2500</v>
      </c>
      <c r="D15" s="27">
        <v>1302.4190000000001</v>
      </c>
      <c r="E15" s="52">
        <f t="shared" si="1"/>
        <v>-1197.5809999999999</v>
      </c>
      <c r="F15" s="53">
        <f t="shared" si="3"/>
        <v>52.096760000000003</v>
      </c>
      <c r="G15" s="27">
        <v>5527.5258000000003</v>
      </c>
      <c r="H15" s="46">
        <f t="shared" si="2"/>
        <v>-4225.1068000000005</v>
      </c>
      <c r="I15" s="27">
        <f t="shared" ref="I15" si="5">D15/G15*100</f>
        <v>23.562422811305559</v>
      </c>
    </row>
    <row r="16" spans="1:9" s="15" customFormat="1" ht="42.6" customHeight="1">
      <c r="A16" s="26" t="s">
        <v>17</v>
      </c>
      <c r="B16" s="44" t="s">
        <v>39</v>
      </c>
      <c r="C16" s="45">
        <v>49200</v>
      </c>
      <c r="D16" s="27">
        <v>50368.737000000001</v>
      </c>
      <c r="E16" s="52">
        <f t="shared" si="1"/>
        <v>1168.737000000001</v>
      </c>
      <c r="F16" s="53">
        <f t="shared" si="3"/>
        <v>102.37548170731708</v>
      </c>
      <c r="G16" s="27">
        <v>56826.973420000002</v>
      </c>
      <c r="H16" s="46">
        <f t="shared" si="2"/>
        <v>-6458.2364200000011</v>
      </c>
      <c r="I16" s="27">
        <f>D16/G16*100</f>
        <v>88.635262391561653</v>
      </c>
    </row>
    <row r="17" spans="1:9" s="15" customFormat="1" ht="38.4">
      <c r="A17" s="26" t="s">
        <v>18</v>
      </c>
      <c r="B17" s="44" t="s">
        <v>40</v>
      </c>
      <c r="C17" s="45">
        <v>330.5</v>
      </c>
      <c r="D17" s="27">
        <v>348.86482999999998</v>
      </c>
      <c r="E17" s="52">
        <f t="shared" si="1"/>
        <v>18.364829999999984</v>
      </c>
      <c r="F17" s="53">
        <f t="shared" si="3"/>
        <v>105.55668078668684</v>
      </c>
      <c r="G17" s="27">
        <v>125.58333</v>
      </c>
      <c r="H17" s="46">
        <f t="shared" si="2"/>
        <v>223.28149999999999</v>
      </c>
      <c r="I17" s="27">
        <f t="shared" ref="I17:I19" si="6">D17/G17*100</f>
        <v>277.79549244314512</v>
      </c>
    </row>
    <row r="18" spans="1:9" s="15" customFormat="1" ht="21">
      <c r="A18" s="12" t="s">
        <v>19</v>
      </c>
      <c r="B18" s="13">
        <v>18050000</v>
      </c>
      <c r="C18" s="39">
        <v>106862.8</v>
      </c>
      <c r="D18" s="14">
        <v>114522.63077</v>
      </c>
      <c r="E18" s="43">
        <f t="shared" si="1"/>
        <v>7659.8307700000005</v>
      </c>
      <c r="F18" s="14">
        <f t="shared" si="3"/>
        <v>107.1679113498804</v>
      </c>
      <c r="G18" s="14">
        <v>81071.730179999999</v>
      </c>
      <c r="H18" s="41">
        <f t="shared" si="2"/>
        <v>33450.900590000005</v>
      </c>
      <c r="I18" s="14">
        <f t="shared" si="6"/>
        <v>141.26086925211837</v>
      </c>
    </row>
    <row r="19" spans="1:9" s="15" customFormat="1" ht="42" customHeight="1">
      <c r="A19" s="12" t="s">
        <v>20</v>
      </c>
      <c r="B19" s="13">
        <v>21010300</v>
      </c>
      <c r="C19" s="40">
        <v>1980</v>
      </c>
      <c r="D19" s="14">
        <v>3535.1432199999999</v>
      </c>
      <c r="E19" s="43">
        <f t="shared" si="1"/>
        <v>1555.1432199999999</v>
      </c>
      <c r="F19" s="14">
        <f t="shared" si="3"/>
        <v>178.54258686868687</v>
      </c>
      <c r="G19" s="14">
        <v>845.71127000000001</v>
      </c>
      <c r="H19" s="41">
        <f t="shared" si="2"/>
        <v>2689.4319500000001</v>
      </c>
      <c r="I19" s="14">
        <f t="shared" si="6"/>
        <v>418.00829022888627</v>
      </c>
    </row>
    <row r="20" spans="1:9" s="15" customFormat="1" ht="25.8" customHeight="1">
      <c r="A20" s="12" t="s">
        <v>42</v>
      </c>
      <c r="B20" s="13">
        <v>21050000</v>
      </c>
      <c r="C20" s="40">
        <v>0</v>
      </c>
      <c r="D20" s="14">
        <v>0</v>
      </c>
      <c r="E20" s="43">
        <f t="shared" si="1"/>
        <v>0</v>
      </c>
      <c r="F20" s="14"/>
      <c r="G20" s="14">
        <v>0</v>
      </c>
      <c r="H20" s="41">
        <f t="shared" si="2"/>
        <v>0</v>
      </c>
      <c r="I20" s="14"/>
    </row>
    <row r="21" spans="1:9" s="15" customFormat="1" ht="21">
      <c r="A21" s="12" t="s">
        <v>21</v>
      </c>
      <c r="B21" s="13">
        <v>21080000</v>
      </c>
      <c r="C21" s="39">
        <v>940</v>
      </c>
      <c r="D21" s="14">
        <v>1137.2229</v>
      </c>
      <c r="E21" s="43">
        <f t="shared" si="1"/>
        <v>197.22289999999998</v>
      </c>
      <c r="F21" s="14">
        <f t="shared" si="3"/>
        <v>120.98115957446808</v>
      </c>
      <c r="G21" s="14">
        <v>898.77313000000004</v>
      </c>
      <c r="H21" s="41">
        <f t="shared" si="2"/>
        <v>238.44976999999994</v>
      </c>
      <c r="I21" s="14">
        <f t="shared" ref="I21:I22" si="7">D21/G21*100</f>
        <v>126.53058508769615</v>
      </c>
    </row>
    <row r="22" spans="1:9" s="15" customFormat="1" ht="24.6" customHeight="1">
      <c r="A22" s="12" t="s">
        <v>22</v>
      </c>
      <c r="B22" s="16">
        <v>22010000</v>
      </c>
      <c r="C22" s="39">
        <v>3900</v>
      </c>
      <c r="D22" s="14">
        <v>2416.3819899999999</v>
      </c>
      <c r="E22" s="43">
        <f t="shared" si="1"/>
        <v>-1483.6180100000001</v>
      </c>
      <c r="F22" s="14">
        <f t="shared" si="3"/>
        <v>61.958512564102563</v>
      </c>
      <c r="G22" s="14">
        <v>3150.9901500000001</v>
      </c>
      <c r="H22" s="41">
        <f t="shared" si="2"/>
        <v>-734.60816000000023</v>
      </c>
      <c r="I22" s="14">
        <f t="shared" si="7"/>
        <v>76.686434262576157</v>
      </c>
    </row>
    <row r="23" spans="1:9" s="15" customFormat="1" ht="42" customHeight="1">
      <c r="A23" s="12" t="s">
        <v>23</v>
      </c>
      <c r="B23" s="13">
        <v>22080400</v>
      </c>
      <c r="C23" s="40">
        <v>483.8</v>
      </c>
      <c r="D23" s="14">
        <v>483.74714</v>
      </c>
      <c r="E23" s="43">
        <f t="shared" si="1"/>
        <v>-5.2860000000009677E-2</v>
      </c>
      <c r="F23" s="14">
        <f t="shared" si="3"/>
        <v>99.98907399751964</v>
      </c>
      <c r="G23" s="14">
        <v>1621.48498</v>
      </c>
      <c r="H23" s="41">
        <f t="shared" si="2"/>
        <v>-1137.73784</v>
      </c>
      <c r="I23" s="14">
        <f>D23/G23*100</f>
        <v>29.833587481026193</v>
      </c>
    </row>
    <row r="24" spans="1:9" s="15" customFormat="1" ht="21">
      <c r="A24" s="12" t="s">
        <v>24</v>
      </c>
      <c r="B24" s="13">
        <v>22090000</v>
      </c>
      <c r="C24" s="39">
        <v>200</v>
      </c>
      <c r="D24" s="14">
        <v>192.8982</v>
      </c>
      <c r="E24" s="43">
        <f t="shared" si="1"/>
        <v>-7.1017999999999972</v>
      </c>
      <c r="F24" s="14">
        <f t="shared" si="3"/>
        <v>96.449100000000001</v>
      </c>
      <c r="G24" s="14">
        <v>187.77743000000001</v>
      </c>
      <c r="H24" s="41">
        <f t="shared" si="2"/>
        <v>5.1207699999999932</v>
      </c>
      <c r="I24" s="14">
        <f>D24/G24*100</f>
        <v>102.72704232878253</v>
      </c>
    </row>
    <row r="25" spans="1:9" s="15" customFormat="1" ht="21">
      <c r="A25" s="12" t="s">
        <v>21</v>
      </c>
      <c r="B25" s="13">
        <v>24060000</v>
      </c>
      <c r="C25" s="39">
        <v>2600</v>
      </c>
      <c r="D25" s="14">
        <v>3012.9920999999999</v>
      </c>
      <c r="E25" s="43">
        <f t="shared" si="1"/>
        <v>412.99209999999994</v>
      </c>
      <c r="F25" s="14">
        <f t="shared" si="3"/>
        <v>115.88431153846155</v>
      </c>
      <c r="G25" s="14">
        <v>7230.8641100000004</v>
      </c>
      <c r="H25" s="41">
        <f t="shared" ref="H25" si="8">D25-G25</f>
        <v>-4217.872010000001</v>
      </c>
      <c r="I25" s="14">
        <f t="shared" ref="I25:I26" si="9">D25/G25*100</f>
        <v>41.668492923731627</v>
      </c>
    </row>
    <row r="26" spans="1:9" s="20" customFormat="1" ht="21">
      <c r="A26" s="17" t="s">
        <v>25</v>
      </c>
      <c r="B26" s="18">
        <v>900101</v>
      </c>
      <c r="C26" s="19">
        <f>C25+C24+C23+C22+C21+C19+C18+C14+C13+C12+C11</f>
        <v>747169.8</v>
      </c>
      <c r="D26" s="19">
        <f>D25+D24+D23+D22+D21+D19+D18+D14+D13+D12+D11+D20</f>
        <v>782499.58514999994</v>
      </c>
      <c r="E26" s="47">
        <f>D26-C26</f>
        <v>35329.785149999894</v>
      </c>
      <c r="F26" s="19">
        <f>D26*100/C26</f>
        <v>104.72848141747698</v>
      </c>
      <c r="G26" s="19">
        <f>G25+G24+G23+G22+G21+G19+G18+G14+G13+G12+G11+G20</f>
        <v>770203.65367999999</v>
      </c>
      <c r="H26" s="47">
        <f t="shared" ref="H26" si="10">H25+H24+H23+H22+H21+H19+H18+H14+H13+H12+H11</f>
        <v>12295.931469999938</v>
      </c>
      <c r="I26" s="50">
        <f t="shared" si="9"/>
        <v>101.59645197880462</v>
      </c>
    </row>
    <row r="27" spans="1:9" ht="18.600000000000001">
      <c r="A27" s="56" t="s">
        <v>26</v>
      </c>
      <c r="B27" s="57"/>
      <c r="C27" s="57"/>
      <c r="D27" s="57"/>
      <c r="E27" s="57"/>
      <c r="F27" s="57"/>
      <c r="G27" s="57"/>
      <c r="H27" s="57"/>
      <c r="I27" s="57"/>
    </row>
    <row r="28" spans="1:9" ht="21">
      <c r="A28" s="21" t="s">
        <v>27</v>
      </c>
      <c r="B28" s="22"/>
      <c r="C28" s="23">
        <f>C29+C30+C31+C32</f>
        <v>66736</v>
      </c>
      <c r="D28" s="23">
        <f>D29+D30+D31+D32</f>
        <v>66921.5</v>
      </c>
      <c r="E28" s="49">
        <f>D28-C28</f>
        <v>185.5</v>
      </c>
      <c r="F28" s="23">
        <f>D28*100/C28</f>
        <v>100.27796092064253</v>
      </c>
      <c r="G28" s="23">
        <f>G29+G30+G31+G32</f>
        <v>37112.300000000003</v>
      </c>
      <c r="H28" s="49">
        <f>D28-G28</f>
        <v>29809.199999999997</v>
      </c>
      <c r="I28" s="23">
        <f>D28/G28*100</f>
        <v>180.32161843916975</v>
      </c>
    </row>
    <row r="29" spans="1:9" ht="21">
      <c r="A29" s="12" t="s">
        <v>28</v>
      </c>
      <c r="B29" s="13">
        <v>19010000</v>
      </c>
      <c r="C29" s="24">
        <v>150</v>
      </c>
      <c r="D29" s="48">
        <v>-50</v>
      </c>
      <c r="E29" s="48">
        <f>D29-C29</f>
        <v>-200</v>
      </c>
      <c r="F29" s="43">
        <f>D29*100/C29</f>
        <v>-33.333333333333336</v>
      </c>
      <c r="G29" s="48">
        <v>-276</v>
      </c>
      <c r="H29" s="48">
        <f t="shared" ref="H29:H37" si="11">D29-G29</f>
        <v>226</v>
      </c>
      <c r="I29" s="48">
        <f>D29*100/G29</f>
        <v>18.115942028985508</v>
      </c>
    </row>
    <row r="30" spans="1:9" ht="21">
      <c r="A30" s="25" t="s">
        <v>21</v>
      </c>
      <c r="B30" s="13">
        <v>24060000</v>
      </c>
      <c r="C30" s="24">
        <v>35</v>
      </c>
      <c r="D30" s="24">
        <v>0.3</v>
      </c>
      <c r="E30" s="48">
        <f t="shared" ref="E30:E32" si="12">D30-C30</f>
        <v>-34.700000000000003</v>
      </c>
      <c r="F30" s="14"/>
      <c r="G30" s="24">
        <v>30.3</v>
      </c>
      <c r="H30" s="48">
        <f t="shared" si="11"/>
        <v>-30</v>
      </c>
      <c r="I30" s="48">
        <f>D30*100/G30</f>
        <v>0.99009900990099009</v>
      </c>
    </row>
    <row r="31" spans="1:9" ht="23.4" customHeight="1">
      <c r="A31" s="12" t="s">
        <v>29</v>
      </c>
      <c r="B31" s="13" t="s">
        <v>30</v>
      </c>
      <c r="C31" s="14">
        <v>66551</v>
      </c>
      <c r="D31" s="14">
        <v>66971.199999999997</v>
      </c>
      <c r="E31" s="48">
        <f t="shared" si="12"/>
        <v>420.19999999999709</v>
      </c>
      <c r="F31" s="14">
        <f t="shared" ref="F31:F34" si="13">D31*100/C31</f>
        <v>100.63139547114243</v>
      </c>
      <c r="G31" s="14">
        <v>37358</v>
      </c>
      <c r="H31" s="43">
        <f t="shared" si="11"/>
        <v>29613.199999999997</v>
      </c>
      <c r="I31" s="14">
        <f>D31/G31*100</f>
        <v>179.26869746774452</v>
      </c>
    </row>
    <row r="32" spans="1:9" ht="43.2" customHeight="1">
      <c r="A32" s="12" t="s">
        <v>31</v>
      </c>
      <c r="B32" s="13">
        <v>50110000</v>
      </c>
      <c r="C32" s="38"/>
      <c r="D32" s="14">
        <v>0</v>
      </c>
      <c r="E32" s="48">
        <f t="shared" si="12"/>
        <v>0</v>
      </c>
      <c r="F32" s="14"/>
      <c r="G32" s="14">
        <v>0</v>
      </c>
      <c r="H32" s="43">
        <f t="shared" si="11"/>
        <v>0</v>
      </c>
      <c r="I32" s="14"/>
    </row>
    <row r="33" spans="1:9" ht="21">
      <c r="A33" s="17" t="s">
        <v>32</v>
      </c>
      <c r="B33" s="18"/>
      <c r="C33" s="23">
        <f>C34+C35</f>
        <v>425</v>
      </c>
      <c r="D33" s="23">
        <f>D34+D35</f>
        <v>0.2</v>
      </c>
      <c r="E33" s="49">
        <f>D33-C33</f>
        <v>-424.8</v>
      </c>
      <c r="F33" s="50">
        <f t="shared" si="13"/>
        <v>4.7058823529411764E-2</v>
      </c>
      <c r="G33" s="23">
        <f>G34+G35</f>
        <v>100.5</v>
      </c>
      <c r="H33" s="49">
        <f t="shared" si="11"/>
        <v>-100.3</v>
      </c>
      <c r="I33" s="23"/>
    </row>
    <row r="34" spans="1:9" ht="43.2" customHeight="1">
      <c r="A34" s="12" t="s">
        <v>33</v>
      </c>
      <c r="B34" s="13">
        <v>31030000</v>
      </c>
      <c r="C34" s="40">
        <v>425</v>
      </c>
      <c r="D34" s="24">
        <v>0.2</v>
      </c>
      <c r="E34" s="48">
        <f t="shared" ref="E34:E35" si="14">D34-C34</f>
        <v>-424.8</v>
      </c>
      <c r="F34" s="14">
        <f t="shared" si="13"/>
        <v>4.7058823529411764E-2</v>
      </c>
      <c r="G34" s="24">
        <v>100.5</v>
      </c>
      <c r="H34" s="48">
        <f t="shared" si="11"/>
        <v>-100.3</v>
      </c>
      <c r="I34" s="24">
        <f>D34/G34*100</f>
        <v>0.19900497512437815</v>
      </c>
    </row>
    <row r="35" spans="1:9" ht="21">
      <c r="A35" s="12" t="s">
        <v>34</v>
      </c>
      <c r="B35" s="13">
        <v>33010000</v>
      </c>
      <c r="C35" s="24">
        <v>0</v>
      </c>
      <c r="D35" s="24">
        <v>0</v>
      </c>
      <c r="E35" s="24">
        <f t="shared" si="14"/>
        <v>0</v>
      </c>
      <c r="F35" s="14"/>
      <c r="G35" s="24">
        <v>0</v>
      </c>
      <c r="H35" s="24">
        <f t="shared" si="11"/>
        <v>0</v>
      </c>
      <c r="I35" s="24"/>
    </row>
    <row r="36" spans="1:9" ht="28.2" customHeight="1">
      <c r="A36" s="17" t="s">
        <v>35</v>
      </c>
      <c r="B36" s="28">
        <v>90010100</v>
      </c>
      <c r="C36" s="19">
        <f>C28+C33</f>
        <v>67161</v>
      </c>
      <c r="D36" s="19">
        <f>D28+D33</f>
        <v>66921.7</v>
      </c>
      <c r="E36" s="19">
        <f>D36-C36</f>
        <v>-239.30000000000291</v>
      </c>
      <c r="F36" s="19">
        <f>D36*100/C36</f>
        <v>99.643692023644675</v>
      </c>
      <c r="G36" s="19">
        <f>G28+G33</f>
        <v>37212.800000000003</v>
      </c>
      <c r="H36" s="47">
        <f t="shared" si="11"/>
        <v>29708.899999999994</v>
      </c>
      <c r="I36" s="19">
        <f t="shared" ref="I36:I37" si="15">D36/G36*100</f>
        <v>179.83516424456099</v>
      </c>
    </row>
    <row r="37" spans="1:9" ht="21">
      <c r="A37" s="17" t="s">
        <v>36</v>
      </c>
      <c r="B37" s="29"/>
      <c r="C37" s="19">
        <f>C26+C36</f>
        <v>814330.8</v>
      </c>
      <c r="D37" s="19">
        <f>D26+D36</f>
        <v>849421.28514999989</v>
      </c>
      <c r="E37" s="47">
        <f>D37-C37</f>
        <v>35090.485149999848</v>
      </c>
      <c r="F37" s="19">
        <f>D37*100/C37</f>
        <v>104.30911923631034</v>
      </c>
      <c r="G37" s="19">
        <f>G26+G36</f>
        <v>807416.45368000004</v>
      </c>
      <c r="H37" s="47">
        <f t="shared" si="11"/>
        <v>42004.831469999859</v>
      </c>
      <c r="I37" s="19">
        <f t="shared" si="15"/>
        <v>105.20237496753411</v>
      </c>
    </row>
    <row r="38" spans="1:9" ht="21">
      <c r="A38" s="30"/>
      <c r="B38" s="31"/>
      <c r="C38" s="31"/>
      <c r="D38" s="32"/>
      <c r="E38" s="32"/>
      <c r="F38" s="32"/>
      <c r="G38" s="32"/>
      <c r="H38" s="32"/>
      <c r="I38" s="32"/>
    </row>
    <row r="39" spans="1:9" ht="42.75" customHeight="1">
      <c r="A39" s="58"/>
      <c r="B39" s="58"/>
      <c r="C39" s="58"/>
      <c r="D39" s="58"/>
      <c r="E39" s="58"/>
      <c r="F39" s="58"/>
      <c r="G39" s="58"/>
      <c r="H39" s="58"/>
      <c r="I39" s="58"/>
    </row>
    <row r="40" spans="1:9" ht="16.8">
      <c r="A40" s="33"/>
      <c r="B40" s="33"/>
      <c r="C40" s="33"/>
      <c r="D40" s="34"/>
      <c r="E40" s="33"/>
      <c r="F40" s="33"/>
      <c r="G40" s="33"/>
      <c r="H40" s="33"/>
      <c r="I40" s="33"/>
    </row>
    <row r="41" spans="1:9" ht="16.8">
      <c r="A41" s="33"/>
      <c r="B41" s="33"/>
      <c r="C41" s="33"/>
      <c r="D41" s="33"/>
      <c r="E41" s="33"/>
      <c r="F41" s="33"/>
      <c r="G41" s="33"/>
      <c r="H41" s="33"/>
      <c r="I41" s="33"/>
    </row>
    <row r="42" spans="1:9" ht="20.399999999999999">
      <c r="A42" s="33"/>
      <c r="B42" s="33"/>
      <c r="C42" s="33"/>
      <c r="D42" s="33"/>
      <c r="E42" s="35"/>
      <c r="G42" s="36"/>
      <c r="H42" s="36"/>
      <c r="I42" s="37"/>
    </row>
  </sheetData>
  <mergeCells count="12">
    <mergeCell ref="A10:I10"/>
    <mergeCell ref="A27:I27"/>
    <mergeCell ref="A39:I39"/>
    <mergeCell ref="A4:I4"/>
    <mergeCell ref="A5:I5"/>
    <mergeCell ref="A7:A8"/>
    <mergeCell ref="B7:B8"/>
    <mergeCell ref="D7:D8"/>
    <mergeCell ref="E7:F7"/>
    <mergeCell ref="G7:G8"/>
    <mergeCell ref="H7:I7"/>
    <mergeCell ref="C7:C8"/>
  </mergeCells>
  <printOptions horizontalCentered="1"/>
  <pageMargins left="0.51181102362204722" right="0.15748031496062992" top="0.15748031496062992" bottom="0.15748031496062992" header="0.15748031496062992" footer="0.15748031496062992"/>
  <pageSetup paperSize="9" scale="50" orientation="landscape" r:id="rId1"/>
  <headerFooter alignWithMargins="0"/>
  <rowBreaks count="1" manualBreakCount="1">
    <brk id="3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Доходи</vt:lpstr>
      <vt:lpstr>Доходи!Заголовки_для_печати</vt:lpstr>
      <vt:lpstr>Доходи!Область_печати</vt:lpstr>
    </vt:vector>
  </TitlesOfParts>
  <Company>office 2007 rus ent: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721emdhd1</dc:creator>
  <cp:lastModifiedBy>721emdhd1</cp:lastModifiedBy>
  <cp:lastPrinted>2024-11-01T10:01:54Z</cp:lastPrinted>
  <dcterms:created xsi:type="dcterms:W3CDTF">2020-04-09T07:27:14Z</dcterms:created>
  <dcterms:modified xsi:type="dcterms:W3CDTF">2025-01-06T07:45:15Z</dcterms:modified>
</cp:coreProperties>
</file>